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Asiento Venta-Compra" sheetId="1" r:id="rId1"/>
    <sheet name="Remuneracion" sheetId="2" r:id="rId2"/>
    <sheet name="Asiento de RRHH" sheetId="3" state="hidden" r:id="rId3"/>
  </sheets>
  <definedNames/>
  <calcPr fullCalcOnLoad="1"/>
</workbook>
</file>

<file path=xl/sharedStrings.xml><?xml version="1.0" encoding="utf-8"?>
<sst xmlns="http://schemas.openxmlformats.org/spreadsheetml/2006/main" count="91" uniqueCount="62">
  <si>
    <t>1. Asiento de Entrada Inventario (Compra)</t>
  </si>
  <si>
    <t>3. Asiento de Salida Inventario (Venta)</t>
  </si>
  <si>
    <t>DEBE</t>
  </si>
  <si>
    <t>HABER</t>
  </si>
  <si>
    <t>DOC TRANSITO</t>
  </si>
  <si>
    <t>MERCADERIA</t>
  </si>
  <si>
    <t>COSTO VENTA</t>
  </si>
  <si>
    <t>2. Asiento de Factura de Compra</t>
  </si>
  <si>
    <t>4. Asiento de Factura de Venta</t>
  </si>
  <si>
    <t>PROVEEDORES</t>
  </si>
  <si>
    <t>CLIENTE</t>
  </si>
  <si>
    <t>IVA</t>
  </si>
  <si>
    <t>VENTAS</t>
  </si>
  <si>
    <t>CUENTA INGRESO</t>
  </si>
  <si>
    <t>5101-01</t>
  </si>
  <si>
    <t>Ventas</t>
  </si>
  <si>
    <t>CUENTA ENTRADA STOCK</t>
  </si>
  <si>
    <t>1009-8 DOC TRANSITO</t>
  </si>
  <si>
    <t>CUENTA SALIDA STOCK</t>
  </si>
  <si>
    <t>4101 COSTO VENTA</t>
  </si>
  <si>
    <t>VALORACION EXISTENCIA</t>
  </si>
  <si>
    <t>Juanito Perez</t>
  </si>
  <si>
    <t>Sueldo minimo</t>
  </si>
  <si>
    <t>Sueldo Base</t>
  </si>
  <si>
    <t>Gratificacion</t>
  </si>
  <si>
    <t>tope gratificacion</t>
  </si>
  <si>
    <t>Total Imponible</t>
  </si>
  <si>
    <t>Colacion</t>
  </si>
  <si>
    <t>Total No Imponible</t>
  </si>
  <si>
    <t>Cargo Empleador</t>
  </si>
  <si>
    <t>AFP</t>
  </si>
  <si>
    <t>Salud</t>
  </si>
  <si>
    <t>S. Cesantia</t>
  </si>
  <si>
    <t>Total Prevesion</t>
  </si>
  <si>
    <t>Impto.</t>
  </si>
  <si>
    <t>Anticipo</t>
  </si>
  <si>
    <t>Liquido a pagar</t>
  </si>
  <si>
    <t>Asiento Contable Sistema</t>
  </si>
  <si>
    <t>310201</t>
  </si>
  <si>
    <t>REMUNERACIONES</t>
  </si>
  <si>
    <t>210601</t>
  </si>
  <si>
    <t>A.F.P.</t>
  </si>
  <si>
    <t>210602</t>
  </si>
  <si>
    <t>I.N.P.</t>
  </si>
  <si>
    <t>210607</t>
  </si>
  <si>
    <t>SEGURO DE CESANTIA</t>
  </si>
  <si>
    <t>211203</t>
  </si>
  <si>
    <t>IMPTO. UNICO SEGUNDA CATEGORIA</t>
  </si>
  <si>
    <t>110602</t>
  </si>
  <si>
    <t>ANTICIPO DE SUELDO</t>
  </si>
  <si>
    <t>210905</t>
  </si>
  <si>
    <t>SUELDOS POR PAGAR</t>
  </si>
  <si>
    <t>Asiento reconocimiento de Prevision empleador</t>
  </si>
  <si>
    <t>CARGA SOCIAL EMPLEADOR</t>
  </si>
  <si>
    <t>Pago de Remuneraciones</t>
  </si>
  <si>
    <t>110102</t>
  </si>
  <si>
    <t>BANCO</t>
  </si>
  <si>
    <t>ok</t>
  </si>
  <si>
    <t>Pago Imposisiones</t>
  </si>
  <si>
    <t>INP</t>
  </si>
  <si>
    <t>IMPUESTO UNICO</t>
  </si>
  <si>
    <t>ANTICIPO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</si>
</sst>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-;\-* #,##0.00_-;_-* \-??_-;_-@_-"/>
    <numFmt numFmtId="166" formatCode="_-* #,##0_-;\-* #,##0_-;_-* \-??_-;_-@_-"/>
    <numFmt numFmtId="167" formatCode="[$$-409]#,##0;[RED]\-[$$-409]#,##0"/>
  </numFmts>
  <fonts count="4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 applyBorder="0" applyProtection="0">
      <alignment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ill="1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Alignment="1">
      <alignment horizontal="left"/>
    </xf>
    <xf numFmtId="164" fontId="0" fillId="2" borderId="0" xfId="0" applyFill="1" applyAlignment="1">
      <alignment horizontal="center"/>
    </xf>
    <xf numFmtId="164" fontId="1" fillId="2" borderId="0" xfId="0" applyFont="1" applyFill="1" applyAlignment="1">
      <alignment/>
    </xf>
    <xf numFmtId="164" fontId="0" fillId="3" borderId="0" xfId="0" applyFill="1" applyAlignment="1">
      <alignment horizontal="center"/>
    </xf>
    <xf numFmtId="164" fontId="0" fillId="3" borderId="0" xfId="0" applyFont="1" applyFill="1" applyAlignment="1">
      <alignment/>
    </xf>
    <xf numFmtId="164" fontId="0" fillId="4" borderId="0" xfId="0" applyFill="1" applyAlignment="1">
      <alignment horizontal="center"/>
    </xf>
    <xf numFmtId="164" fontId="0" fillId="4" borderId="0" xfId="0" applyFont="1" applyFill="1" applyAlignment="1">
      <alignment/>
    </xf>
    <xf numFmtId="164" fontId="0" fillId="4" borderId="0" xfId="0" applyFont="1" applyFill="1" applyAlignment="1">
      <alignment horizontal="right"/>
    </xf>
    <xf numFmtId="164" fontId="0" fillId="5" borderId="0" xfId="0" applyFill="1" applyAlignment="1">
      <alignment/>
    </xf>
    <xf numFmtId="164" fontId="0" fillId="5" borderId="0" xfId="0" applyFont="1" applyFill="1" applyAlignment="1">
      <alignment horizontal="right"/>
    </xf>
    <xf numFmtId="164" fontId="0" fillId="5" borderId="0" xfId="0" applyFill="1" applyAlignment="1">
      <alignment horizontal="center"/>
    </xf>
    <xf numFmtId="164" fontId="0" fillId="0" borderId="0" xfId="0" applyFont="1" applyAlignment="1">
      <alignment horizontal="right"/>
    </xf>
    <xf numFmtId="164" fontId="0" fillId="3" borderId="0" xfId="0" applyFont="1" applyFill="1" applyAlignment="1">
      <alignment horizontal="right"/>
    </xf>
    <xf numFmtId="164" fontId="0" fillId="6" borderId="0" xfId="0" applyFill="1" applyAlignment="1">
      <alignment horizontal="center"/>
    </xf>
    <xf numFmtId="164" fontId="0" fillId="6" borderId="0" xfId="0" applyFont="1" applyFill="1" applyAlignment="1">
      <alignment/>
    </xf>
    <xf numFmtId="164" fontId="0" fillId="0" borderId="0" xfId="0" applyFont="1" applyFill="1" applyAlignment="1">
      <alignment horizontal="right"/>
    </xf>
    <xf numFmtId="164" fontId="0" fillId="0" borderId="0" xfId="0" applyFont="1" applyAlignment="1">
      <alignment/>
    </xf>
    <xf numFmtId="164" fontId="0" fillId="3" borderId="0" xfId="0" applyFont="1" applyFill="1" applyAlignment="1">
      <alignment horizontal="left"/>
    </xf>
    <xf numFmtId="164" fontId="0" fillId="5" borderId="0" xfId="0" applyFont="1" applyFill="1" applyAlignment="1">
      <alignment horizontal="left"/>
    </xf>
    <xf numFmtId="164" fontId="0" fillId="4" borderId="0" xfId="0" applyFont="1" applyFill="1" applyAlignment="1">
      <alignment horizontal="center"/>
    </xf>
    <xf numFmtId="166" fontId="2" fillId="0" borderId="0" xfId="15" applyNumberFormat="1" applyFont="1" applyBorder="1" applyAlignment="1" applyProtection="1">
      <alignment/>
      <protection/>
    </xf>
    <xf numFmtId="164" fontId="3" fillId="0" borderId="0" xfId="0" applyFont="1" applyAlignment="1">
      <alignment/>
    </xf>
    <xf numFmtId="164" fontId="0" fillId="0" borderId="0" xfId="0" applyAlignment="1">
      <alignment horizontal="left"/>
    </xf>
    <xf numFmtId="166" fontId="0" fillId="0" borderId="0" xfId="0" applyNumberFormat="1" applyAlignment="1">
      <alignment/>
    </xf>
    <xf numFmtId="166" fontId="2" fillId="0" borderId="1" xfId="15" applyNumberFormat="1" applyFont="1" applyBorder="1" applyAlignment="1" applyProtection="1">
      <alignment/>
      <protection/>
    </xf>
    <xf numFmtId="166" fontId="2" fillId="7" borderId="2" xfId="15" applyNumberFormat="1" applyFont="1" applyFill="1" applyBorder="1" applyAlignment="1" applyProtection="1">
      <alignment/>
      <protection/>
    </xf>
    <xf numFmtId="164" fontId="0" fillId="7" borderId="3" xfId="0" applyFill="1" applyBorder="1" applyAlignment="1">
      <alignment/>
    </xf>
    <xf numFmtId="166" fontId="2" fillId="7" borderId="3" xfId="15" applyNumberFormat="1" applyFont="1" applyFill="1" applyBorder="1" applyAlignment="1" applyProtection="1">
      <alignment/>
      <protection/>
    </xf>
    <xf numFmtId="164" fontId="0" fillId="7" borderId="4" xfId="0" applyFill="1" applyBorder="1" applyAlignment="1">
      <alignment/>
    </xf>
    <xf numFmtId="164" fontId="0" fillId="7" borderId="5" xfId="0" applyFont="1" applyFill="1" applyBorder="1" applyAlignment="1" applyProtection="1">
      <alignment wrapText="1"/>
      <protection/>
    </xf>
    <xf numFmtId="164" fontId="0" fillId="7" borderId="0" xfId="0" applyFont="1" applyFill="1" applyBorder="1" applyAlignment="1" applyProtection="1">
      <alignment wrapText="1"/>
      <protection/>
    </xf>
    <xf numFmtId="166" fontId="2" fillId="7" borderId="0" xfId="15" applyNumberFormat="1" applyFont="1" applyFill="1" applyBorder="1" applyAlignment="1" applyProtection="1">
      <alignment/>
      <protection/>
    </xf>
    <xf numFmtId="164" fontId="0" fillId="7" borderId="0" xfId="0" applyFill="1" applyBorder="1" applyAlignment="1">
      <alignment/>
    </xf>
    <xf numFmtId="164" fontId="0" fillId="7" borderId="6" xfId="0" applyFill="1" applyBorder="1" applyAlignment="1">
      <alignment/>
    </xf>
    <xf numFmtId="167" fontId="0" fillId="0" borderId="0" xfId="0" applyNumberFormat="1" applyAlignment="1">
      <alignment/>
    </xf>
    <xf numFmtId="166" fontId="0" fillId="7" borderId="0" xfId="0" applyNumberFormat="1" applyFill="1" applyBorder="1" applyAlignment="1">
      <alignment/>
    </xf>
    <xf numFmtId="164" fontId="0" fillId="3" borderId="0" xfId="0" applyFill="1" applyAlignment="1">
      <alignment/>
    </xf>
    <xf numFmtId="167" fontId="0" fillId="3" borderId="0" xfId="0" applyNumberFormat="1" applyFill="1" applyAlignment="1">
      <alignment/>
    </xf>
    <xf numFmtId="164" fontId="0" fillId="7" borderId="0" xfId="0" applyFont="1" applyFill="1" applyBorder="1" applyAlignment="1" applyProtection="1">
      <alignment/>
      <protection/>
    </xf>
    <xf numFmtId="166" fontId="2" fillId="7" borderId="1" xfId="15" applyNumberFormat="1" applyFont="1" applyFill="1" applyBorder="1" applyAlignment="1" applyProtection="1">
      <alignment/>
      <protection/>
    </xf>
    <xf numFmtId="166" fontId="0" fillId="7" borderId="1" xfId="0" applyNumberFormat="1" applyFill="1" applyBorder="1" applyAlignment="1">
      <alignment/>
    </xf>
    <xf numFmtId="164" fontId="0" fillId="7" borderId="5" xfId="0" applyFill="1" applyBorder="1" applyAlignment="1">
      <alignment/>
    </xf>
    <xf numFmtId="164" fontId="0" fillId="7" borderId="7" xfId="0" applyFill="1" applyBorder="1" applyAlignment="1">
      <alignment/>
    </xf>
    <xf numFmtId="164" fontId="0" fillId="7" borderId="8" xfId="0" applyFill="1" applyBorder="1" applyAlignment="1">
      <alignment/>
    </xf>
    <xf numFmtId="166" fontId="2" fillId="7" borderId="8" xfId="15" applyNumberFormat="1" applyFont="1" applyFill="1" applyBorder="1" applyAlignment="1" applyProtection="1">
      <alignment/>
      <protection/>
    </xf>
    <xf numFmtId="164" fontId="0" fillId="7" borderId="9" xfId="0" applyFill="1" applyBorder="1" applyAlignment="1">
      <alignment/>
    </xf>
    <xf numFmtId="164" fontId="0" fillId="8" borderId="5" xfId="0" applyFont="1" applyFill="1" applyBorder="1" applyAlignment="1" applyProtection="1">
      <alignment horizontal="left"/>
      <protection/>
    </xf>
    <xf numFmtId="164" fontId="0" fillId="8" borderId="0" xfId="0" applyFill="1" applyBorder="1" applyAlignment="1">
      <alignment/>
    </xf>
    <xf numFmtId="166" fontId="2" fillId="8" borderId="0" xfId="15" applyNumberFormat="1" applyFont="1" applyFill="1" applyBorder="1" applyAlignment="1" applyProtection="1">
      <alignment/>
      <protection/>
    </xf>
    <xf numFmtId="164" fontId="0" fillId="8" borderId="6" xfId="0" applyFill="1" applyBorder="1" applyAlignment="1">
      <alignment/>
    </xf>
    <xf numFmtId="164" fontId="0" fillId="0" borderId="0" xfId="0" applyBorder="1" applyAlignment="1">
      <alignment/>
    </xf>
    <xf numFmtId="164" fontId="0" fillId="8" borderId="5" xfId="0" applyFont="1" applyFill="1" applyBorder="1" applyAlignment="1" applyProtection="1">
      <alignment horizontal="left" wrapText="1"/>
      <protection/>
    </xf>
    <xf numFmtId="164" fontId="0" fillId="8" borderId="5" xfId="0" applyFont="1" applyFill="1" applyBorder="1" applyAlignment="1" applyProtection="1">
      <alignment wrapText="1"/>
      <protection/>
    </xf>
    <xf numFmtId="164" fontId="0" fillId="8" borderId="0" xfId="0" applyFont="1" applyFill="1" applyBorder="1" applyAlignment="1" applyProtection="1">
      <alignment wrapText="1"/>
      <protection/>
    </xf>
    <xf numFmtId="166" fontId="0" fillId="8" borderId="0" xfId="0" applyNumberFormat="1" applyFill="1" applyBorder="1" applyAlignment="1">
      <alignment/>
    </xf>
    <xf numFmtId="166" fontId="2" fillId="8" borderId="1" xfId="15" applyNumberFormat="1" applyFont="1" applyFill="1" applyBorder="1" applyAlignment="1" applyProtection="1">
      <alignment/>
      <protection/>
    </xf>
    <xf numFmtId="166" fontId="0" fillId="8" borderId="1" xfId="0" applyNumberFormat="1" applyFill="1" applyBorder="1" applyAlignment="1">
      <alignment/>
    </xf>
    <xf numFmtId="164" fontId="0" fillId="8" borderId="5" xfId="0" applyFill="1" applyBorder="1" applyAlignment="1">
      <alignment/>
    </xf>
    <xf numFmtId="164" fontId="0" fillId="8" borderId="7" xfId="0" applyFill="1" applyBorder="1" applyAlignment="1">
      <alignment/>
    </xf>
    <xf numFmtId="164" fontId="0" fillId="8" borderId="8" xfId="0" applyFill="1" applyBorder="1" applyAlignment="1">
      <alignment/>
    </xf>
    <xf numFmtId="166" fontId="2" fillId="8" borderId="8" xfId="15" applyNumberFormat="1" applyFont="1" applyFill="1" applyBorder="1" applyAlignment="1" applyProtection="1">
      <alignment/>
      <protection/>
    </xf>
    <xf numFmtId="164" fontId="0" fillId="8" borderId="9" xfId="0" applyFill="1" applyBorder="1" applyAlignment="1">
      <alignment/>
    </xf>
    <xf numFmtId="164" fontId="2" fillId="9" borderId="2" xfId="0" applyFont="1" applyFill="1" applyBorder="1" applyAlignment="1">
      <alignment/>
    </xf>
    <xf numFmtId="164" fontId="0" fillId="9" borderId="3" xfId="0" applyFill="1" applyBorder="1" applyAlignment="1">
      <alignment/>
    </xf>
    <xf numFmtId="166" fontId="2" fillId="9" borderId="3" xfId="15" applyNumberFormat="1" applyFont="1" applyFill="1" applyBorder="1" applyAlignment="1" applyProtection="1">
      <alignment/>
      <protection/>
    </xf>
    <xf numFmtId="164" fontId="0" fillId="9" borderId="4" xfId="0" applyFill="1" applyBorder="1" applyAlignment="1">
      <alignment/>
    </xf>
    <xf numFmtId="164" fontId="0" fillId="9" borderId="5" xfId="0" applyFont="1" applyFill="1" applyBorder="1" applyAlignment="1" applyProtection="1">
      <alignment wrapText="1"/>
      <protection/>
    </xf>
    <xf numFmtId="164" fontId="0" fillId="9" borderId="0" xfId="0" applyFont="1" applyFill="1" applyBorder="1" applyAlignment="1" applyProtection="1">
      <alignment wrapText="1"/>
      <protection/>
    </xf>
    <xf numFmtId="166" fontId="2" fillId="9" borderId="0" xfId="15" applyNumberFormat="1" applyFont="1" applyFill="1" applyBorder="1" applyAlignment="1" applyProtection="1">
      <alignment/>
      <protection/>
    </xf>
    <xf numFmtId="164" fontId="0" fillId="9" borderId="0" xfId="0" applyFill="1" applyBorder="1" applyAlignment="1">
      <alignment/>
    </xf>
    <xf numFmtId="164" fontId="0" fillId="9" borderId="6" xfId="0" applyFill="1" applyBorder="1" applyAlignment="1">
      <alignment/>
    </xf>
    <xf numFmtId="166" fontId="2" fillId="9" borderId="1" xfId="15" applyNumberFormat="1" applyFont="1" applyFill="1" applyBorder="1" applyAlignment="1" applyProtection="1">
      <alignment/>
      <protection/>
    </xf>
    <xf numFmtId="166" fontId="0" fillId="9" borderId="1" xfId="0" applyNumberFormat="1" applyFill="1" applyBorder="1" applyAlignment="1">
      <alignment/>
    </xf>
    <xf numFmtId="164" fontId="0" fillId="9" borderId="7" xfId="0" applyFill="1" applyBorder="1" applyAlignment="1">
      <alignment/>
    </xf>
    <xf numFmtId="164" fontId="0" fillId="9" borderId="8" xfId="0" applyFill="1" applyBorder="1" applyAlignment="1">
      <alignment/>
    </xf>
    <xf numFmtId="166" fontId="2" fillId="9" borderId="8" xfId="15" applyNumberFormat="1" applyFont="1" applyFill="1" applyBorder="1" applyAlignment="1" applyProtection="1">
      <alignment/>
      <protection/>
    </xf>
    <xf numFmtId="164" fontId="0" fillId="9" borderId="9" xfId="0" applyFill="1" applyBorder="1" applyAlignment="1">
      <alignment/>
    </xf>
    <xf numFmtId="164" fontId="2" fillId="0" borderId="2" xfId="0" applyFont="1" applyBorder="1" applyAlignment="1">
      <alignment/>
    </xf>
    <xf numFmtId="164" fontId="0" fillId="0" borderId="3" xfId="0" applyBorder="1" applyAlignment="1">
      <alignment/>
    </xf>
    <xf numFmtId="166" fontId="2" fillId="0" borderId="3" xfId="15" applyNumberFormat="1" applyFont="1" applyBorder="1" applyAlignment="1" applyProtection="1">
      <alignment/>
      <protection/>
    </xf>
    <xf numFmtId="164" fontId="0" fillId="0" borderId="4" xfId="0" applyBorder="1" applyAlignment="1">
      <alignment/>
    </xf>
    <xf numFmtId="164" fontId="0" fillId="0" borderId="5" xfId="0" applyFont="1" applyBorder="1" applyAlignment="1" applyProtection="1">
      <alignment wrapText="1"/>
      <protection/>
    </xf>
    <xf numFmtId="164" fontId="0" fillId="0" borderId="0" xfId="0" applyFont="1" applyBorder="1" applyAlignment="1" applyProtection="1">
      <alignment wrapText="1"/>
      <protection/>
    </xf>
    <xf numFmtId="164" fontId="0" fillId="0" borderId="6" xfId="0" applyBorder="1" applyAlignment="1">
      <alignment/>
    </xf>
    <xf numFmtId="166" fontId="0" fillId="0" borderId="1" xfId="0" applyNumberFormat="1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6" fontId="2" fillId="0" borderId="8" xfId="15" applyNumberFormat="1" applyFont="1" applyBorder="1" applyAlignment="1" applyProtection="1">
      <alignment/>
      <protection/>
    </xf>
    <xf numFmtId="164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33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66FF99"/>
      <rgbColor rgb="00FFFF99"/>
      <rgbColor rgb="0099CCFF"/>
      <rgbColor rgb="00FF99FF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0</xdr:row>
      <xdr:rowOff>19050</xdr:rowOff>
    </xdr:from>
    <xdr:to>
      <xdr:col>19</xdr:col>
      <xdr:colOff>180975</xdr:colOff>
      <xdr:row>19</xdr:row>
      <xdr:rowOff>171450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28480" t="15234" r="8334" b="33195"/>
        <a:stretch>
          <a:fillRect/>
        </a:stretch>
      </xdr:blipFill>
      <xdr:spPr>
        <a:xfrm>
          <a:off x="8801100" y="19050"/>
          <a:ext cx="9696450" cy="3409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304800</xdr:colOff>
      <xdr:row>19</xdr:row>
      <xdr:rowOff>57150</xdr:rowOff>
    </xdr:from>
    <xdr:to>
      <xdr:col>15</xdr:col>
      <xdr:colOff>419100</xdr:colOff>
      <xdr:row>37</xdr:row>
      <xdr:rowOff>19050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49713" t="51957" r="8406" b="5456"/>
        <a:stretch>
          <a:fillRect/>
        </a:stretch>
      </xdr:blipFill>
      <xdr:spPr>
        <a:xfrm>
          <a:off x="8772525" y="3314700"/>
          <a:ext cx="6381750" cy="3048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0"/>
  <sheetViews>
    <sheetView tabSelected="1" zoomScale="140" zoomScaleNormal="140" workbookViewId="0" topLeftCell="A1">
      <selection activeCell="I15" sqref="I15"/>
    </sheetView>
  </sheetViews>
  <sheetFormatPr defaultColWidth="11.421875" defaultRowHeight="12.75"/>
  <cols>
    <col min="1" max="1" width="5.140625" style="1" customWidth="1"/>
    <col min="2" max="2" width="22.00390625" style="0" customWidth="1"/>
    <col min="3" max="3" width="14.57421875" style="1" customWidth="1"/>
    <col min="4" max="4" width="11.57421875" style="1" customWidth="1"/>
    <col min="5" max="6" width="11.57421875" style="0" customWidth="1"/>
    <col min="7" max="7" width="5.8515625" style="2" customWidth="1"/>
    <col min="8" max="8" width="7.28125" style="0" customWidth="1"/>
    <col min="9" max="9" width="18.421875" style="0" customWidth="1"/>
    <col min="10" max="11" width="11.57421875" style="1" customWidth="1"/>
    <col min="12" max="12" width="11.57421875" style="0" customWidth="1"/>
    <col min="13" max="13" width="7.7109375" style="0" customWidth="1"/>
    <col min="14" max="16384" width="11.57421875" style="0" customWidth="1"/>
  </cols>
  <sheetData>
    <row r="2" spans="2:13" ht="14.25">
      <c r="B2" s="3"/>
      <c r="C2" s="4" t="s">
        <v>0</v>
      </c>
      <c r="D2" s="5"/>
      <c r="E2" s="3"/>
      <c r="F2" s="3"/>
      <c r="H2" s="3"/>
      <c r="I2" s="6" t="s">
        <v>1</v>
      </c>
      <c r="J2" s="6"/>
      <c r="K2" s="6"/>
      <c r="L2" s="6"/>
      <c r="M2" s="3"/>
    </row>
    <row r="3" spans="3:11" ht="14.25">
      <c r="C3" s="1" t="s">
        <v>2</v>
      </c>
      <c r="D3" s="1" t="s">
        <v>3</v>
      </c>
      <c r="J3" s="1" t="s">
        <v>2</v>
      </c>
      <c r="K3" s="1" t="s">
        <v>3</v>
      </c>
    </row>
    <row r="4" spans="4:13" ht="14.25">
      <c r="D4" s="7">
        <v>100</v>
      </c>
      <c r="E4" s="8" t="s">
        <v>4</v>
      </c>
      <c r="F4" s="8"/>
      <c r="K4" s="9">
        <v>100</v>
      </c>
      <c r="L4" s="10" t="s">
        <v>5</v>
      </c>
      <c r="M4" s="10"/>
    </row>
    <row r="5" spans="2:10" ht="14.25">
      <c r="B5" s="11" t="s">
        <v>5</v>
      </c>
      <c r="C5" s="9">
        <v>100</v>
      </c>
      <c r="H5" s="12"/>
      <c r="I5" s="13" t="s">
        <v>6</v>
      </c>
      <c r="J5" s="14">
        <v>100</v>
      </c>
    </row>
    <row r="6" spans="3:4" ht="14.25">
      <c r="C6" s="1">
        <v>100</v>
      </c>
      <c r="D6" s="1">
        <v>100</v>
      </c>
    </row>
    <row r="9" spans="2:13" ht="14.25">
      <c r="B9" s="3"/>
      <c r="C9" s="4" t="s">
        <v>7</v>
      </c>
      <c r="D9" s="5"/>
      <c r="E9" s="3"/>
      <c r="F9" s="3"/>
      <c r="H9" s="3"/>
      <c r="I9" s="6" t="s">
        <v>8</v>
      </c>
      <c r="J9" s="6"/>
      <c r="K9" s="6"/>
      <c r="L9" s="6"/>
      <c r="M9" s="3"/>
    </row>
    <row r="10" spans="3:11" ht="14.25">
      <c r="C10" s="1" t="s">
        <v>2</v>
      </c>
      <c r="D10" s="1" t="s">
        <v>3</v>
      </c>
      <c r="J10" s="1" t="s">
        <v>2</v>
      </c>
      <c r="K10" s="1" t="s">
        <v>3</v>
      </c>
    </row>
    <row r="11" spans="4:11" ht="14.25">
      <c r="D11" s="1">
        <v>119</v>
      </c>
      <c r="E11" t="s">
        <v>9</v>
      </c>
      <c r="I11" t="s">
        <v>10</v>
      </c>
      <c r="J11">
        <v>119</v>
      </c>
      <c r="K11"/>
    </row>
    <row r="12" spans="2:12" ht="14.25">
      <c r="B12" s="15" t="s">
        <v>11</v>
      </c>
      <c r="C12" s="1">
        <v>19</v>
      </c>
      <c r="K12" s="1">
        <v>19</v>
      </c>
      <c r="L12" t="s">
        <v>11</v>
      </c>
    </row>
    <row r="13" spans="2:12" ht="14.25">
      <c r="B13" s="16" t="s">
        <v>4</v>
      </c>
      <c r="C13" s="7">
        <v>100</v>
      </c>
      <c r="K13" s="17">
        <v>100</v>
      </c>
      <c r="L13" s="18" t="s">
        <v>12</v>
      </c>
    </row>
    <row r="14" spans="3:4" ht="14.25">
      <c r="C14" s="1">
        <v>119</v>
      </c>
      <c r="D14" s="1">
        <v>119</v>
      </c>
    </row>
    <row r="18" spans="3:12" ht="14.25">
      <c r="C18" s="19" t="s">
        <v>13</v>
      </c>
      <c r="D18" s="17" t="s">
        <v>14</v>
      </c>
      <c r="E18" s="18" t="s">
        <v>15</v>
      </c>
      <c r="H18" s="20" t="s">
        <v>16</v>
      </c>
      <c r="I18" s="20"/>
      <c r="J18" s="21" t="s">
        <v>17</v>
      </c>
      <c r="K18" s="21"/>
      <c r="L18" s="21"/>
    </row>
    <row r="19" spans="3:12" ht="14.25">
      <c r="C19" s="19" t="s">
        <v>4</v>
      </c>
      <c r="D19" s="21" t="s">
        <v>17</v>
      </c>
      <c r="E19" s="21"/>
      <c r="F19" s="21"/>
      <c r="H19" s="20" t="s">
        <v>18</v>
      </c>
      <c r="I19" s="20"/>
      <c r="J19" s="22" t="s">
        <v>19</v>
      </c>
      <c r="K19" s="22"/>
      <c r="L19" s="22"/>
    </row>
    <row r="20" spans="8:12" ht="14.25">
      <c r="H20" s="20" t="s">
        <v>20</v>
      </c>
      <c r="I20" s="20"/>
      <c r="J20" s="9">
        <v>1109</v>
      </c>
      <c r="K20" s="23" t="s">
        <v>5</v>
      </c>
      <c r="L20" s="23"/>
    </row>
  </sheetData>
  <sheetProtection selectLockedCells="1" selectUnlockedCells="1"/>
  <mergeCells count="9">
    <mergeCell ref="I2:L2"/>
    <mergeCell ref="I9:L9"/>
    <mergeCell ref="H18:I18"/>
    <mergeCell ref="J18:L18"/>
    <mergeCell ref="D19:F19"/>
    <mergeCell ref="H19:I19"/>
    <mergeCell ref="J19:L19"/>
    <mergeCell ref="H20:I20"/>
    <mergeCell ref="K20:L2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zoomScale="140" zoomScaleNormal="140" workbookViewId="0" topLeftCell="A16">
      <selection activeCell="A1" sqref="A1"/>
    </sheetView>
  </sheetViews>
  <sheetFormatPr defaultColWidth="13.7109375" defaultRowHeight="12.75"/>
  <cols>
    <col min="1" max="1" width="13.421875" style="0" customWidth="1"/>
    <col min="2" max="2" width="31.8515625" style="0" customWidth="1"/>
    <col min="3" max="3" width="14.421875" style="24" customWidth="1"/>
    <col min="4" max="4" width="16.28125" style="0" customWidth="1"/>
    <col min="5" max="5" width="4.57421875" style="0" customWidth="1"/>
    <col min="6" max="6" width="16.8515625" style="24" customWidth="1"/>
    <col min="7" max="7" width="13.421875" style="0" customWidth="1"/>
    <col min="8" max="8" width="16.140625" style="0" customWidth="1"/>
    <col min="9" max="16384" width="13.421875" style="0" customWidth="1"/>
  </cols>
  <sheetData>
    <row r="1" spans="1:7" ht="13.5">
      <c r="A1" s="25" t="s">
        <v>21</v>
      </c>
      <c r="C1"/>
      <c r="F1" s="24">
        <v>288000</v>
      </c>
      <c r="G1" t="s">
        <v>22</v>
      </c>
    </row>
    <row r="2" spans="1:8" ht="13.5">
      <c r="A2" t="s">
        <v>23</v>
      </c>
      <c r="C2" s="24">
        <v>700000</v>
      </c>
      <c r="F2" s="24">
        <f>F1*4.75</f>
        <v>1368000</v>
      </c>
      <c r="G2" s="26">
        <v>4.75</v>
      </c>
      <c r="H2" s="26"/>
    </row>
    <row r="3" spans="1:7" ht="13.5">
      <c r="A3" t="s">
        <v>24</v>
      </c>
      <c r="B3" s="27">
        <f>C2*0.25</f>
        <v>175000</v>
      </c>
      <c r="C3" s="28">
        <f>F3</f>
        <v>114000</v>
      </c>
      <c r="F3" s="24">
        <f>F2/12</f>
        <v>114000</v>
      </c>
      <c r="G3" t="s">
        <v>25</v>
      </c>
    </row>
    <row r="4" spans="1:6" ht="13.5">
      <c r="A4" t="s">
        <v>26</v>
      </c>
      <c r="C4" s="24">
        <f>SUM(C2:C3)</f>
        <v>814000</v>
      </c>
      <c r="F4"/>
    </row>
    <row r="5" spans="3:6" ht="13.5">
      <c r="C5"/>
      <c r="F5"/>
    </row>
    <row r="6" spans="1:6" ht="13.5">
      <c r="A6" t="s">
        <v>27</v>
      </c>
      <c r="C6" s="28">
        <v>50000</v>
      </c>
      <c r="F6"/>
    </row>
    <row r="7" spans="1:6" ht="13.5">
      <c r="A7" t="s">
        <v>28</v>
      </c>
      <c r="C7" s="24">
        <f>C6</f>
        <v>50000</v>
      </c>
      <c r="F7"/>
    </row>
    <row r="8" spans="3:6" ht="13.5">
      <c r="C8"/>
      <c r="D8" t="s">
        <v>29</v>
      </c>
      <c r="F8"/>
    </row>
    <row r="9" spans="1:6" ht="13.5">
      <c r="A9" t="s">
        <v>30</v>
      </c>
      <c r="C9" s="24">
        <f>C4*0.1116</f>
        <v>90842.40000000001</v>
      </c>
      <c r="D9" s="27">
        <f>C4*0.0153</f>
        <v>12454.2</v>
      </c>
      <c r="F9"/>
    </row>
    <row r="10" spans="1:6" ht="13.5">
      <c r="A10" t="s">
        <v>31</v>
      </c>
      <c r="C10" s="24">
        <f>C4*0.07</f>
        <v>56980.00000000001</v>
      </c>
      <c r="F10"/>
    </row>
    <row r="11" spans="1:6" ht="13.5">
      <c r="A11" t="s">
        <v>32</v>
      </c>
      <c r="C11" s="28">
        <f>C4*0.006</f>
        <v>4884</v>
      </c>
      <c r="D11" s="27">
        <f>C4*0.024</f>
        <v>19536</v>
      </c>
      <c r="F11"/>
    </row>
    <row r="12" spans="1:6" ht="13.5">
      <c r="A12" t="s">
        <v>33</v>
      </c>
      <c r="C12" s="24">
        <f>SUM(C9:C11)</f>
        <v>152706.40000000002</v>
      </c>
      <c r="F12"/>
    </row>
    <row r="13" spans="3:6" ht="13.5">
      <c r="C13"/>
      <c r="F13"/>
    </row>
    <row r="14" spans="1:6" ht="13.5">
      <c r="A14" t="s">
        <v>34</v>
      </c>
      <c r="B14" s="27">
        <f>C4-C12</f>
        <v>661293.6</v>
      </c>
      <c r="C14" s="24">
        <f>(B14*0.04)-26006.4</f>
        <v>445.3439999999973</v>
      </c>
      <c r="F14"/>
    </row>
    <row r="15" spans="1:6" ht="13.5">
      <c r="A15" t="s">
        <v>35</v>
      </c>
      <c r="C15" s="28">
        <v>100000</v>
      </c>
      <c r="F15"/>
    </row>
    <row r="16" spans="1:6" ht="13.5">
      <c r="A16" t="s">
        <v>36</v>
      </c>
      <c r="C16" s="24">
        <f>C7+C4-C12-C14-C15</f>
        <v>610848.2559999999</v>
      </c>
      <c r="F16"/>
    </row>
    <row r="17" spans="3:6" ht="13.5">
      <c r="C17"/>
      <c r="F17"/>
    </row>
    <row r="18" spans="3:6" ht="13.5">
      <c r="C18"/>
      <c r="F18"/>
    </row>
    <row r="19" spans="1:6" ht="13.5">
      <c r="A19" s="29" t="s">
        <v>37</v>
      </c>
      <c r="B19" s="30"/>
      <c r="C19" s="31"/>
      <c r="D19" s="30"/>
      <c r="E19" s="32"/>
      <c r="F19"/>
    </row>
    <row r="20" spans="1:7" ht="13.5">
      <c r="A20" s="33" t="s">
        <v>38</v>
      </c>
      <c r="B20" s="34" t="s">
        <v>39</v>
      </c>
      <c r="C20" s="35">
        <f>C4+C7</f>
        <v>864000</v>
      </c>
      <c r="D20" s="36"/>
      <c r="E20" s="37"/>
      <c r="F20"/>
      <c r="G20" s="38">
        <v>864000</v>
      </c>
    </row>
    <row r="21" spans="1:8" ht="13.5">
      <c r="A21" s="33" t="s">
        <v>40</v>
      </c>
      <c r="B21" s="34" t="s">
        <v>41</v>
      </c>
      <c r="C21" s="35"/>
      <c r="D21" s="39">
        <f aca="true" t="shared" si="0" ref="D21:D23">C9</f>
        <v>90842.40000000001</v>
      </c>
      <c r="E21" s="37"/>
      <c r="F21"/>
      <c r="H21" s="38">
        <v>140170</v>
      </c>
    </row>
    <row r="22" spans="1:8" ht="13.5">
      <c r="A22" s="33" t="s">
        <v>42</v>
      </c>
      <c r="B22" s="34" t="s">
        <v>43</v>
      </c>
      <c r="C22" s="35"/>
      <c r="D22" s="39">
        <f t="shared" si="0"/>
        <v>56980.00000000001</v>
      </c>
      <c r="E22" s="37"/>
      <c r="F22" s="40"/>
      <c r="G22" s="40"/>
      <c r="H22" s="41">
        <v>56980</v>
      </c>
    </row>
    <row r="23" spans="1:6" ht="13.5">
      <c r="A23" s="33" t="s">
        <v>44</v>
      </c>
      <c r="B23" s="34" t="s">
        <v>45</v>
      </c>
      <c r="C23" s="35"/>
      <c r="D23" s="39">
        <f t="shared" si="0"/>
        <v>4884</v>
      </c>
      <c r="E23" s="37"/>
      <c r="F23"/>
    </row>
    <row r="24" spans="1:8" ht="13.5">
      <c r="A24" s="33" t="s">
        <v>46</v>
      </c>
      <c r="B24" s="42" t="s">
        <v>47</v>
      </c>
      <c r="C24" s="35"/>
      <c r="D24" s="39">
        <f aca="true" t="shared" si="1" ref="D24:D26">C14</f>
        <v>445.3439999999973</v>
      </c>
      <c r="E24" s="37"/>
      <c r="F24" s="40"/>
      <c r="G24" s="40"/>
      <c r="H24" s="40">
        <v>341</v>
      </c>
    </row>
    <row r="25" spans="1:8" ht="13.5">
      <c r="A25" s="33" t="s">
        <v>48</v>
      </c>
      <c r="B25" s="34" t="s">
        <v>49</v>
      </c>
      <c r="C25" s="35"/>
      <c r="D25" s="39">
        <f t="shared" si="1"/>
        <v>100000</v>
      </c>
      <c r="E25" s="37"/>
      <c r="F25" s="40"/>
      <c r="G25" s="40"/>
      <c r="H25" s="41">
        <v>100000</v>
      </c>
    </row>
    <row r="26" spans="1:8" ht="13.5">
      <c r="A26" s="33" t="s">
        <v>50</v>
      </c>
      <c r="B26" s="34" t="s">
        <v>51</v>
      </c>
      <c r="C26" s="43"/>
      <c r="D26" s="44">
        <f t="shared" si="1"/>
        <v>610848.2559999999</v>
      </c>
      <c r="E26" s="37"/>
      <c r="F26" s="40"/>
      <c r="G26" s="40"/>
      <c r="H26" s="41">
        <v>610953</v>
      </c>
    </row>
    <row r="27" spans="1:6" ht="13.5">
      <c r="A27" s="45"/>
      <c r="B27" s="36"/>
      <c r="C27" s="35">
        <f>SUM(C20:C26)</f>
        <v>864000</v>
      </c>
      <c r="D27" s="35">
        <f>SUM(D20:D26)</f>
        <v>864000</v>
      </c>
      <c r="E27" s="37"/>
      <c r="F27"/>
    </row>
    <row r="28" spans="1:6" ht="13.5">
      <c r="A28" s="46"/>
      <c r="B28" s="47"/>
      <c r="C28" s="48"/>
      <c r="D28" s="48"/>
      <c r="E28" s="49"/>
      <c r="F28"/>
    </row>
    <row r="29" spans="1:8" ht="13.5">
      <c r="A29" s="50" t="s">
        <v>52</v>
      </c>
      <c r="B29" s="51"/>
      <c r="C29" s="52"/>
      <c r="D29" s="51"/>
      <c r="E29" s="53"/>
      <c r="F29"/>
      <c r="G29" s="54"/>
      <c r="H29" s="54"/>
    </row>
    <row r="30" spans="1:8" ht="13.5">
      <c r="A30" s="55">
        <v>310205</v>
      </c>
      <c r="B30" s="51" t="s">
        <v>53</v>
      </c>
      <c r="C30" s="52">
        <f>D31+D32</f>
        <v>31990.2</v>
      </c>
      <c r="D30" s="51"/>
      <c r="E30" s="53"/>
      <c r="F30"/>
      <c r="G30" s="54"/>
      <c r="H30" s="54"/>
    </row>
    <row r="31" spans="1:8" ht="13.5">
      <c r="A31" s="56" t="s">
        <v>40</v>
      </c>
      <c r="B31" s="57" t="s">
        <v>41</v>
      </c>
      <c r="C31" s="52"/>
      <c r="D31" s="58">
        <f>D9</f>
        <v>12454.2</v>
      </c>
      <c r="E31" s="53"/>
      <c r="F31" s="54"/>
      <c r="G31" s="54"/>
      <c r="H31" s="54"/>
    </row>
    <row r="32" spans="1:8" ht="13.5">
      <c r="A32" s="56" t="s">
        <v>44</v>
      </c>
      <c r="B32" s="57" t="s">
        <v>45</v>
      </c>
      <c r="C32" s="59"/>
      <c r="D32" s="60">
        <f>D11</f>
        <v>19536</v>
      </c>
      <c r="E32" s="53"/>
      <c r="F32"/>
      <c r="G32" s="54"/>
      <c r="H32" s="54"/>
    </row>
    <row r="33" spans="1:8" ht="13.5">
      <c r="A33" s="61"/>
      <c r="B33" s="51"/>
      <c r="C33" s="52">
        <f>SUM(C30:C32)</f>
        <v>31990.2</v>
      </c>
      <c r="D33" s="52">
        <f>SUM(D30:D32)</f>
        <v>31990.2</v>
      </c>
      <c r="E33" s="53"/>
      <c r="F33"/>
      <c r="G33" s="54"/>
      <c r="H33" s="54"/>
    </row>
    <row r="34" spans="1:8" ht="13.5">
      <c r="A34" s="62"/>
      <c r="B34" s="63"/>
      <c r="C34" s="64"/>
      <c r="D34" s="63"/>
      <c r="E34" s="65"/>
      <c r="F34"/>
      <c r="G34" s="54"/>
      <c r="H34" s="54"/>
    </row>
    <row r="35" spans="1:6" ht="13.5">
      <c r="A35" s="66" t="s">
        <v>54</v>
      </c>
      <c r="B35" s="67"/>
      <c r="C35" s="68"/>
      <c r="D35" s="67"/>
      <c r="E35" s="69"/>
      <c r="F35"/>
    </row>
    <row r="36" spans="1:6" ht="13.5">
      <c r="A36" s="70" t="s">
        <v>50</v>
      </c>
      <c r="B36" s="71" t="s">
        <v>51</v>
      </c>
      <c r="C36" s="72">
        <f>D26</f>
        <v>610848.2559999999</v>
      </c>
      <c r="D36" s="73"/>
      <c r="E36" s="74"/>
      <c r="F36"/>
    </row>
    <row r="37" spans="1:8" ht="13.5">
      <c r="A37" s="70" t="s">
        <v>55</v>
      </c>
      <c r="B37" s="71" t="s">
        <v>56</v>
      </c>
      <c r="C37" s="75"/>
      <c r="D37" s="76">
        <f>C36</f>
        <v>610848.2559999999</v>
      </c>
      <c r="E37" s="74"/>
      <c r="F37" s="24" t="s">
        <v>57</v>
      </c>
      <c r="H37" s="38"/>
    </row>
    <row r="38" spans="1:5" ht="13.5">
      <c r="A38" s="70"/>
      <c r="B38" s="71"/>
      <c r="C38" s="72">
        <f>SUM(C36:C37)</f>
        <v>610848.2559999999</v>
      </c>
      <c r="D38" s="72">
        <f>SUM(D36:D37)</f>
        <v>610848.2559999999</v>
      </c>
      <c r="E38" s="74"/>
    </row>
    <row r="39" spans="1:5" ht="13.5">
      <c r="A39" s="77"/>
      <c r="B39" s="78"/>
      <c r="C39" s="79"/>
      <c r="D39" s="78"/>
      <c r="E39" s="80"/>
    </row>
    <row r="40" spans="1:10" ht="13.5">
      <c r="A40" s="81" t="s">
        <v>58</v>
      </c>
      <c r="B40" s="82"/>
      <c r="C40" s="83"/>
      <c r="D40" s="82"/>
      <c r="E40" s="84"/>
      <c r="G40" s="38">
        <f>SUM(G20:G39)</f>
        <v>864000</v>
      </c>
      <c r="H40" s="38">
        <f>SUM(H20:H39)</f>
        <v>908444</v>
      </c>
      <c r="J40" s="38">
        <f>H40-G40</f>
        <v>44444</v>
      </c>
    </row>
    <row r="41" spans="1:5" ht="13.5">
      <c r="A41" s="85" t="s">
        <v>40</v>
      </c>
      <c r="B41" s="86" t="s">
        <v>41</v>
      </c>
      <c r="C41" s="24">
        <f>D21+D31</f>
        <v>103296.6</v>
      </c>
      <c r="D41" s="54"/>
      <c r="E41" s="87"/>
    </row>
    <row r="42" spans="1:8" ht="13.5">
      <c r="A42" s="85" t="s">
        <v>42</v>
      </c>
      <c r="B42" s="86" t="s">
        <v>43</v>
      </c>
      <c r="C42" s="24">
        <f>D22</f>
        <v>56980.00000000001</v>
      </c>
      <c r="D42" s="54"/>
      <c r="E42" s="87"/>
      <c r="H42" s="38">
        <f>H22+H24+H26+H25+H32</f>
        <v>768274</v>
      </c>
    </row>
    <row r="43" spans="1:8" ht="13.5">
      <c r="A43" s="85" t="s">
        <v>44</v>
      </c>
      <c r="B43" s="86" t="s">
        <v>45</v>
      </c>
      <c r="C43" s="24">
        <f>D23+D32</f>
        <v>24420</v>
      </c>
      <c r="D43" s="54"/>
      <c r="E43" s="87"/>
      <c r="H43" s="38">
        <f>G40-H42</f>
        <v>95726</v>
      </c>
    </row>
    <row r="44" spans="1:10" ht="13.5">
      <c r="A44" s="85" t="s">
        <v>55</v>
      </c>
      <c r="B44" s="86" t="s">
        <v>56</v>
      </c>
      <c r="C44" s="28"/>
      <c r="D44" s="88">
        <f>SUM(C41:C43)</f>
        <v>184696.6</v>
      </c>
      <c r="E44" s="87"/>
      <c r="J44">
        <v>103296</v>
      </c>
    </row>
    <row r="45" spans="1:10" ht="13.5">
      <c r="A45" s="85"/>
      <c r="B45" s="86"/>
      <c r="C45" s="24">
        <f>SUM(C41:C44)</f>
        <v>184696.6</v>
      </c>
      <c r="D45" s="24">
        <f>SUM(D41:D44)</f>
        <v>184696.6</v>
      </c>
      <c r="E45" s="87"/>
      <c r="J45">
        <f>J44-D21</f>
        <v>12453.599999999991</v>
      </c>
    </row>
    <row r="46" spans="1:5" ht="13.5">
      <c r="A46" s="89"/>
      <c r="B46" s="90"/>
      <c r="C46" s="91"/>
      <c r="D46" s="90"/>
      <c r="E46" s="92"/>
    </row>
    <row r="50" spans="4:9" ht="13.5">
      <c r="D50">
        <f>D32+D21</f>
        <v>110378.40000000001</v>
      </c>
      <c r="G50" t="s">
        <v>39</v>
      </c>
      <c r="I50">
        <v>864000</v>
      </c>
    </row>
    <row r="51" spans="7:10" ht="13.5">
      <c r="G51" s="40" t="s">
        <v>59</v>
      </c>
      <c r="H51" s="40"/>
      <c r="I51" s="40"/>
      <c r="J51" s="40">
        <v>56980</v>
      </c>
    </row>
    <row r="52" spans="7:10" ht="13.5">
      <c r="G52" t="s">
        <v>30</v>
      </c>
      <c r="J52">
        <v>90842</v>
      </c>
    </row>
    <row r="53" spans="7:10" ht="13.5">
      <c r="G53" s="40" t="s">
        <v>45</v>
      </c>
      <c r="H53" s="40"/>
      <c r="I53" s="40"/>
      <c r="J53" s="40">
        <v>4884</v>
      </c>
    </row>
    <row r="54" spans="7:10" ht="13.5">
      <c r="G54" s="40" t="s">
        <v>60</v>
      </c>
      <c r="H54" s="40"/>
      <c r="I54" s="40"/>
      <c r="J54" s="40">
        <v>341</v>
      </c>
    </row>
    <row r="55" spans="7:10" ht="13.5">
      <c r="G55" s="40" t="s">
        <v>61</v>
      </c>
      <c r="H55" s="40"/>
      <c r="I55" s="40"/>
      <c r="J55" s="40">
        <v>100000</v>
      </c>
    </row>
    <row r="56" spans="7:10" ht="13.5">
      <c r="G56" s="40"/>
      <c r="H56" s="40"/>
      <c r="I56" s="40"/>
      <c r="J56" s="40">
        <v>610953</v>
      </c>
    </row>
    <row r="59" spans="9:10" ht="13.5">
      <c r="I59">
        <f>SUM(I50:I58)</f>
        <v>864000</v>
      </c>
      <c r="J59">
        <f>SUM(J51:J58)</f>
        <v>864000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workbookViewId="0" topLeftCell="A1">
      <selection activeCell="E26" sqref="E26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2018-11-02T03:20:36Z</dcterms:created>
  <dcterms:modified xsi:type="dcterms:W3CDTF">2019-02-08T01:00:22Z</dcterms:modified>
  <cp:category/>
  <cp:version/>
  <cp:contentType/>
  <cp:contentStatus/>
  <cp:revision>10</cp:revision>
</cp:coreProperties>
</file>